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<sst xmlns="http://schemas.openxmlformats.org/spreadsheetml/2006/main" count="67" uniqueCount="41">
  <si>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渝水区2025年受污染耕地安全利用实施费用明细表</t>
  </si>
  <si>
    <t>实施主体</t>
  </si>
  <si>
    <t>乡镇</t>
  </si>
  <si>
    <t>石灰</t>
  </si>
  <si>
    <t>钝化剂（土壤调理剂）</t>
  </si>
  <si>
    <t>硅肥</t>
  </si>
  <si>
    <t>有机肥</t>
  </si>
  <si>
    <t>双花培肥</t>
  </si>
  <si>
    <t>台账建设费等</t>
  </si>
  <si>
    <t>叶面阻控剂</t>
  </si>
  <si>
    <t>抗蒸剂</t>
  </si>
  <si>
    <t>低镉品种</t>
  </si>
  <si>
    <t>合计</t>
  </si>
  <si>
    <t>面积（亩）</t>
  </si>
  <si>
    <t>金额（元）</t>
  </si>
  <si>
    <t>环保桥（湖南）生态环境工程股份有限公司</t>
  </si>
  <si>
    <t>罗坊</t>
  </si>
  <si>
    <t>小计</t>
  </si>
  <si>
    <t>湖南沐风生态科技有限公司</t>
  </si>
  <si>
    <t>姚圩</t>
  </si>
  <si>
    <t>珠珊</t>
  </si>
  <si>
    <t>良山</t>
  </si>
  <si>
    <t>鹄山</t>
  </si>
  <si>
    <t>仙来办</t>
  </si>
  <si>
    <t>江西正合环保工程有限</t>
  </si>
  <si>
    <t>新溪</t>
  </si>
  <si>
    <t>下村</t>
  </si>
  <si>
    <t>界水</t>
  </si>
  <si>
    <t>中国科学院南京土壤研究所</t>
  </si>
  <si>
    <t>广东中泰华建设工程有限公司</t>
  </si>
  <si>
    <t>城东办</t>
  </si>
  <si>
    <t>江西田安农业科技有限公司</t>
  </si>
  <si>
    <t>水西镇</t>
  </si>
  <si>
    <t>渝水区2025年受污染耕地实施费用明细表</t>
  </si>
  <si>
    <t>单位：元</t>
  </si>
  <si>
    <t>实施总金额</t>
  </si>
  <si>
    <t>已拨付金额</t>
  </si>
  <si>
    <t>需拨付金额</t>
  </si>
  <si>
    <t>备注</t>
  </si>
  <si>
    <t>其中中央资金68万元</t>
  </si>
  <si>
    <t>需要拨付尾款3190383.2元，其中环保桥（湖南）生态环境工程股份有限公司1219506.3元，湖南沐风生态科技有限公司873982.5元（其中中央资金68万元），江西正合环保工程有限公司782959.8元，中国科学院南京土壤研究所313934.6元，费用在受污染耕地安全利用专项经费中列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</si>
</sst>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5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tabSelected="1" topLeftCell="B1" workbookViewId="0">
      <selection activeCell="W19" sqref="W19"/>
    </sheetView>
  </sheetViews>
  <sheetFormatPr defaultColWidth="9" defaultRowHeight="13.5"/>
  <cols>
    <col min="1" max="1" width="14" customWidth="1"/>
    <col min="2" max="2" width="11" customWidth="1"/>
    <col min="3" max="3" width="10.75" customWidth="1"/>
    <col min="4" max="4" width="10.25" customWidth="1"/>
    <col min="5" max="5" width="10.75" customWidth="1"/>
    <col min="6" max="6" width="12.375" customWidth="1"/>
    <col min="7" max="7" width="10.375"/>
    <col min="8" max="8" width="12.25" customWidth="1"/>
    <col min="9" max="9" width="10.375"/>
    <col min="10" max="10" width="11.375" customWidth="1"/>
    <col min="11" max="11" width="10.375"/>
    <col min="12" max="12" width="11" customWidth="1"/>
    <col min="13" max="13" width="10.375"/>
    <col min="14" max="14" width="13.25" customWidth="1"/>
    <col min="15" max="15" width="8.5" customWidth="1"/>
    <col min="16" max="16" width="10.25" customWidth="1"/>
    <col min="17" max="17" width="8.625" customWidth="1"/>
    <col min="18" max="18" width="12.125" customWidth="1"/>
    <col min="19" max="19" width="8.875" customWidth="1"/>
    <col min="20" max="20" width="8.75" customWidth="1"/>
    <col min="21" max="21" width="12.625"/>
    <col min="23" max="23" width="9.375"/>
  </cols>
  <sheetData>
    <row r="1" ht="25.5" spans="1:2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ht="14.25" spans="1:21">
      <c r="A2" s="15" t="s">
        <v>1</v>
      </c>
      <c r="B2" s="16" t="s">
        <v>2</v>
      </c>
      <c r="C2" s="17" t="s">
        <v>3</v>
      </c>
      <c r="D2" s="17"/>
      <c r="E2" s="17" t="s">
        <v>4</v>
      </c>
      <c r="F2" s="17"/>
      <c r="G2" s="17" t="s">
        <v>5</v>
      </c>
      <c r="H2" s="17"/>
      <c r="I2" s="17" t="s">
        <v>6</v>
      </c>
      <c r="J2" s="17"/>
      <c r="K2" s="17" t="s">
        <v>7</v>
      </c>
      <c r="L2" s="17"/>
      <c r="M2" s="18" t="s">
        <v>8</v>
      </c>
      <c r="N2" s="17"/>
      <c r="O2" s="17" t="s">
        <v>9</v>
      </c>
      <c r="P2" s="17"/>
      <c r="Q2" s="17" t="s">
        <v>10</v>
      </c>
      <c r="R2" s="17"/>
      <c r="S2" s="17" t="s">
        <v>11</v>
      </c>
      <c r="T2" s="17"/>
      <c r="U2" s="17" t="s">
        <v>12</v>
      </c>
    </row>
    <row r="3" ht="28.5" spans="1:21">
      <c r="A3" s="15"/>
      <c r="B3" s="16"/>
      <c r="C3" s="19" t="s">
        <v>13</v>
      </c>
      <c r="D3" s="19" t="s">
        <v>14</v>
      </c>
      <c r="E3" s="19" t="s">
        <v>13</v>
      </c>
      <c r="F3" s="19" t="s">
        <v>14</v>
      </c>
      <c r="G3" s="19" t="s">
        <v>13</v>
      </c>
      <c r="H3" s="19" t="s">
        <v>14</v>
      </c>
      <c r="I3" s="19" t="s">
        <v>13</v>
      </c>
      <c r="J3" s="19" t="s">
        <v>14</v>
      </c>
      <c r="K3" s="19" t="s">
        <v>13</v>
      </c>
      <c r="L3" s="19" t="s">
        <v>14</v>
      </c>
      <c r="M3" s="17" t="s">
        <v>13</v>
      </c>
      <c r="N3" s="17" t="s">
        <v>14</v>
      </c>
      <c r="O3" s="19" t="s">
        <v>13</v>
      </c>
      <c r="P3" s="19" t="s">
        <v>14</v>
      </c>
      <c r="Q3" s="19" t="s">
        <v>13</v>
      </c>
      <c r="R3" s="19" t="s">
        <v>14</v>
      </c>
      <c r="S3" s="19" t="s">
        <v>13</v>
      </c>
      <c r="T3" s="19" t="s">
        <v>14</v>
      </c>
      <c r="U3" s="17"/>
    </row>
    <row r="4" ht="14.25" spans="1:21">
      <c r="A4" s="20" t="s">
        <v>15</v>
      </c>
      <c r="B4" s="17" t="s">
        <v>16</v>
      </c>
      <c r="C4" s="21">
        <v>655.2</v>
      </c>
      <c r="D4" s="22">
        <v>68402.88</v>
      </c>
      <c r="E4" s="17">
        <v>853.2</v>
      </c>
      <c r="F4" s="22">
        <v>126188.28</v>
      </c>
      <c r="G4" s="17">
        <v>7947.8</v>
      </c>
      <c r="H4" s="22">
        <v>414875.16</v>
      </c>
      <c r="I4" s="17">
        <v>7149.76</v>
      </c>
      <c r="J4" s="22">
        <v>1119652.416</v>
      </c>
      <c r="K4" s="17">
        <v>2838.6</v>
      </c>
      <c r="L4" s="22">
        <f>K4*31.4</f>
        <v>89132.04</v>
      </c>
      <c r="M4" s="17">
        <v>11889.89</v>
      </c>
      <c r="N4" s="22">
        <v>52315.516</v>
      </c>
      <c r="O4" s="5"/>
      <c r="P4" s="5"/>
      <c r="Q4" s="5"/>
      <c r="R4" s="5"/>
      <c r="S4" s="5"/>
      <c r="T4" s="5"/>
      <c r="U4" s="22">
        <f>D4+F4+H4+J4+L4+N4</f>
        <v>1870566.292</v>
      </c>
    </row>
    <row r="5" ht="14.25" spans="1:21">
      <c r="A5" s="20"/>
      <c r="B5" s="23" t="s">
        <v>17</v>
      </c>
      <c r="C5" s="21">
        <v>655.2</v>
      </c>
      <c r="D5" s="22">
        <v>68402.88</v>
      </c>
      <c r="E5" s="23">
        <v>853.2</v>
      </c>
      <c r="F5" s="22">
        <v>126188.28</v>
      </c>
      <c r="G5" s="23">
        <v>7947.8</v>
      </c>
      <c r="H5" s="22">
        <v>414875.16</v>
      </c>
      <c r="I5" s="17">
        <v>7149.76</v>
      </c>
      <c r="J5" s="22">
        <v>1119652.416</v>
      </c>
      <c r="K5" s="17">
        <v>2838.6</v>
      </c>
      <c r="L5" s="22">
        <f>K5*31.4</f>
        <v>89132.04</v>
      </c>
      <c r="M5" s="23">
        <v>11889.89</v>
      </c>
      <c r="N5" s="22">
        <v>52315.516</v>
      </c>
      <c r="O5" s="5"/>
      <c r="P5" s="5"/>
      <c r="Q5" s="5"/>
      <c r="R5" s="5"/>
      <c r="S5" s="5"/>
      <c r="T5" s="5"/>
      <c r="U5" s="22">
        <f>D5+F5+H5+J5+L5+N5</f>
        <v>1870566.292</v>
      </c>
    </row>
    <row r="6" ht="14.25" spans="1:21">
      <c r="A6" s="20" t="s">
        <v>18</v>
      </c>
      <c r="B6" s="17" t="s">
        <v>19</v>
      </c>
      <c r="C6" s="17"/>
      <c r="D6" s="22">
        <v>0</v>
      </c>
      <c r="E6" s="24">
        <v>679.1</v>
      </c>
      <c r="F6" s="22">
        <v>108384.36</v>
      </c>
      <c r="G6" s="17">
        <v>5101.1</v>
      </c>
      <c r="H6" s="22">
        <v>287446.985</v>
      </c>
      <c r="I6" s="17">
        <v>2123.79</v>
      </c>
      <c r="J6" s="22">
        <v>359132.889</v>
      </c>
      <c r="K6" s="17">
        <v>5466.2</v>
      </c>
      <c r="L6" s="22">
        <v>184757.56</v>
      </c>
      <c r="M6" s="17">
        <v>8476.1</v>
      </c>
      <c r="N6" s="22">
        <v>39837.67</v>
      </c>
      <c r="O6" s="5"/>
      <c r="P6" s="5"/>
      <c r="Q6" s="5"/>
      <c r="R6" s="5"/>
      <c r="S6" s="5"/>
      <c r="T6" s="5"/>
      <c r="U6" s="22">
        <v>979559.464</v>
      </c>
    </row>
    <row r="7" ht="14.25" spans="1:21">
      <c r="A7" s="20"/>
      <c r="B7" s="17" t="s">
        <v>20</v>
      </c>
      <c r="C7" s="25">
        <v>202.3</v>
      </c>
      <c r="D7" s="22">
        <v>22799.21</v>
      </c>
      <c r="E7" s="17"/>
      <c r="F7" s="22">
        <v>0</v>
      </c>
      <c r="G7" s="17"/>
      <c r="H7" s="22">
        <v>0</v>
      </c>
      <c r="I7" s="17">
        <v>679.26</v>
      </c>
      <c r="J7" s="22">
        <v>114862.866</v>
      </c>
      <c r="K7" s="17">
        <v>165.3</v>
      </c>
      <c r="L7" s="22">
        <v>5587.14</v>
      </c>
      <c r="M7" s="17">
        <v>1961.12</v>
      </c>
      <c r="N7" s="22">
        <v>9217.264</v>
      </c>
      <c r="O7" s="5"/>
      <c r="P7" s="5"/>
      <c r="Q7" s="5"/>
      <c r="R7" s="5"/>
      <c r="S7" s="5"/>
      <c r="T7" s="5"/>
      <c r="U7" s="22">
        <v>152466.48</v>
      </c>
    </row>
    <row r="8" ht="14.25" spans="1:21">
      <c r="A8" s="20"/>
      <c r="B8" s="17" t="s">
        <v>21</v>
      </c>
      <c r="C8" s="25">
        <v>114.1</v>
      </c>
      <c r="D8" s="22">
        <v>12859.07</v>
      </c>
      <c r="E8" s="17"/>
      <c r="F8" s="22">
        <v>0</v>
      </c>
      <c r="G8" s="17">
        <v>710</v>
      </c>
      <c r="H8" s="22">
        <v>40008.5</v>
      </c>
      <c r="I8" s="17">
        <v>196</v>
      </c>
      <c r="J8" s="22">
        <v>33143.6</v>
      </c>
      <c r="K8" s="17">
        <v>1232.6</v>
      </c>
      <c r="L8" s="22">
        <v>41661.88</v>
      </c>
      <c r="M8" s="17">
        <v>2780.4</v>
      </c>
      <c r="N8" s="22">
        <v>13067.88</v>
      </c>
      <c r="O8" s="5"/>
      <c r="P8" s="5"/>
      <c r="Q8" s="5"/>
      <c r="R8" s="5"/>
      <c r="S8" s="5"/>
      <c r="T8" s="5"/>
      <c r="U8" s="22">
        <f t="shared" ref="U5:U18" si="0">D8+F8+H8+J8+L8+N8+P8+R8+T8</f>
        <v>140740.93</v>
      </c>
    </row>
    <row r="9" ht="14.25" spans="1:21">
      <c r="A9" s="20"/>
      <c r="B9" s="17" t="s">
        <v>22</v>
      </c>
      <c r="C9" s="17"/>
      <c r="D9" s="22">
        <v>0</v>
      </c>
      <c r="E9" s="17"/>
      <c r="F9" s="22">
        <v>0</v>
      </c>
      <c r="G9" s="25">
        <v>239.3</v>
      </c>
      <c r="H9" s="22">
        <v>13484.555</v>
      </c>
      <c r="I9" s="17"/>
      <c r="J9" s="22">
        <v>0</v>
      </c>
      <c r="K9" s="17">
        <v>1314.8</v>
      </c>
      <c r="L9" s="22">
        <v>44440.24</v>
      </c>
      <c r="M9" s="17">
        <v>1390</v>
      </c>
      <c r="N9" s="22">
        <v>6533</v>
      </c>
      <c r="O9" s="5"/>
      <c r="P9" s="5"/>
      <c r="Q9" s="5"/>
      <c r="R9" s="5"/>
      <c r="S9" s="5"/>
      <c r="T9" s="5"/>
      <c r="U9" s="22">
        <f t="shared" si="0"/>
        <v>64457.795</v>
      </c>
    </row>
    <row r="10" ht="14.25" spans="1:21">
      <c r="A10" s="20"/>
      <c r="B10" s="17" t="s">
        <v>23</v>
      </c>
      <c r="C10" s="17"/>
      <c r="D10" s="22">
        <v>0</v>
      </c>
      <c r="E10" s="17"/>
      <c r="F10" s="22">
        <v>0</v>
      </c>
      <c r="G10" s="17"/>
      <c r="H10" s="22">
        <v>0</v>
      </c>
      <c r="I10" s="17"/>
      <c r="J10" s="22">
        <v>0</v>
      </c>
      <c r="K10" s="17"/>
      <c r="L10" s="22">
        <v>0</v>
      </c>
      <c r="M10" s="17">
        <v>374</v>
      </c>
      <c r="N10" s="22">
        <v>1757.8</v>
      </c>
      <c r="O10" s="5"/>
      <c r="P10" s="5"/>
      <c r="Q10" s="5"/>
      <c r="R10" s="5"/>
      <c r="S10" s="5"/>
      <c r="T10" s="5"/>
      <c r="U10" s="22">
        <f t="shared" si="0"/>
        <v>1757.8</v>
      </c>
    </row>
    <row r="11" ht="14.25" spans="1:21">
      <c r="A11" s="20"/>
      <c r="B11" s="23" t="s">
        <v>17</v>
      </c>
      <c r="C11" s="23">
        <f>SUM(C6:C10)</f>
        <v>316.4</v>
      </c>
      <c r="D11" s="22">
        <f>D7+D8</f>
        <v>35658.28</v>
      </c>
      <c r="E11" s="23">
        <f>SUM(E6:E10)</f>
        <v>679.1</v>
      </c>
      <c r="F11" s="22">
        <f>SUM(F6:F10)</f>
        <v>108384.36</v>
      </c>
      <c r="G11" s="23">
        <f>SUM(G6:G10)</f>
        <v>6050.4</v>
      </c>
      <c r="H11" s="22">
        <f>SUM(H6:H10)</f>
        <v>340940.04</v>
      </c>
      <c r="I11" s="23">
        <f>SUM(I6:I10)</f>
        <v>2999.05</v>
      </c>
      <c r="J11" s="22">
        <v>507139.355</v>
      </c>
      <c r="K11" s="23">
        <f>SUM(K6:K10)</f>
        <v>8178.9</v>
      </c>
      <c r="L11" s="22">
        <v>276446.82</v>
      </c>
      <c r="M11" s="23">
        <v>14981.62</v>
      </c>
      <c r="N11" s="22">
        <v>70413.614</v>
      </c>
      <c r="O11" s="5"/>
      <c r="P11" s="5"/>
      <c r="Q11" s="5"/>
      <c r="R11" s="5"/>
      <c r="S11" s="5"/>
      <c r="T11" s="5"/>
      <c r="U11" s="26">
        <f t="shared" si="0"/>
        <v>1338982.469</v>
      </c>
    </row>
    <row r="12" ht="14.25" spans="1:21">
      <c r="A12" s="20" t="s">
        <v>24</v>
      </c>
      <c r="B12" s="17" t="s">
        <v>25</v>
      </c>
      <c r="C12" s="17">
        <v>1100</v>
      </c>
      <c r="D12" s="22">
        <v>96250</v>
      </c>
      <c r="E12" s="17"/>
      <c r="F12" s="22">
        <v>0</v>
      </c>
      <c r="G12" s="17">
        <v>3989.2</v>
      </c>
      <c r="H12" s="22">
        <v>174726.96</v>
      </c>
      <c r="I12" s="17">
        <v>5514.54</v>
      </c>
      <c r="J12" s="22">
        <v>724169.3928</v>
      </c>
      <c r="K12" s="17">
        <v>3224.9</v>
      </c>
      <c r="L12" s="22">
        <v>83718.404</v>
      </c>
      <c r="M12" s="17">
        <v>9533.3</v>
      </c>
      <c r="N12" s="22">
        <v>34701.212</v>
      </c>
      <c r="O12" s="5"/>
      <c r="P12" s="5"/>
      <c r="Q12" s="5"/>
      <c r="R12" s="5"/>
      <c r="S12" s="5"/>
      <c r="T12" s="5"/>
      <c r="U12" s="22">
        <f t="shared" si="0"/>
        <v>1113565.9688</v>
      </c>
    </row>
    <row r="13" ht="14.25" spans="1:21">
      <c r="A13" s="20"/>
      <c r="B13" s="17" t="s">
        <v>26</v>
      </c>
      <c r="C13" s="17"/>
      <c r="D13" s="22">
        <v>0</v>
      </c>
      <c r="E13" s="17"/>
      <c r="F13" s="22">
        <v>0</v>
      </c>
      <c r="G13" s="17"/>
      <c r="H13" s="22">
        <v>0</v>
      </c>
      <c r="I13" s="17">
        <v>348.97</v>
      </c>
      <c r="J13" s="22">
        <v>45826.7404</v>
      </c>
      <c r="K13" s="25">
        <v>1061.45</v>
      </c>
      <c r="L13" s="22">
        <v>27555.242</v>
      </c>
      <c r="M13" s="17">
        <v>1884.36</v>
      </c>
      <c r="N13" s="22">
        <v>6859.0704</v>
      </c>
      <c r="O13" s="5"/>
      <c r="P13" s="5"/>
      <c r="Q13" s="5"/>
      <c r="R13" s="5"/>
      <c r="S13" s="5"/>
      <c r="T13" s="5"/>
      <c r="U13" s="22">
        <f t="shared" si="0"/>
        <v>80241.0528</v>
      </c>
    </row>
    <row r="14" ht="14.25" spans="1:21">
      <c r="A14" s="20"/>
      <c r="B14" s="17" t="s">
        <v>27</v>
      </c>
      <c r="C14" s="17"/>
      <c r="D14" s="22">
        <v>0</v>
      </c>
      <c r="E14" s="17"/>
      <c r="F14" s="22">
        <v>0</v>
      </c>
      <c r="G14" s="17"/>
      <c r="H14" s="22">
        <v>0</v>
      </c>
      <c r="I14" s="17"/>
      <c r="J14" s="22">
        <v>0</v>
      </c>
      <c r="K14" s="17">
        <v>106.4</v>
      </c>
      <c r="L14" s="22">
        <v>2762.144</v>
      </c>
      <c r="M14" s="17">
        <v>254.3</v>
      </c>
      <c r="N14" s="22">
        <v>925.652</v>
      </c>
      <c r="O14" s="5"/>
      <c r="P14" s="5"/>
      <c r="Q14" s="5"/>
      <c r="R14" s="5"/>
      <c r="S14" s="5"/>
      <c r="T14" s="5"/>
      <c r="U14" s="22">
        <f t="shared" si="0"/>
        <v>3687.796</v>
      </c>
    </row>
    <row r="15" ht="14.25" spans="1:21">
      <c r="A15" s="20"/>
      <c r="B15" s="23" t="s">
        <v>17</v>
      </c>
      <c r="C15" s="23">
        <f>SUM(C12:C14)</f>
        <v>1100</v>
      </c>
      <c r="D15" s="22">
        <v>96250</v>
      </c>
      <c r="E15" s="23"/>
      <c r="F15" s="22">
        <v>0</v>
      </c>
      <c r="G15" s="23">
        <f>G12+E15</f>
        <v>3989.2</v>
      </c>
      <c r="H15" s="22">
        <v>174726.96</v>
      </c>
      <c r="I15" s="23">
        <f>SUM(I12:I14)</f>
        <v>5863.51</v>
      </c>
      <c r="J15" s="22">
        <v>769996.1332</v>
      </c>
      <c r="K15" s="23">
        <f>SUM(K12:K14)</f>
        <v>4392.75</v>
      </c>
      <c r="L15" s="22">
        <f>SUM(L12:L14)</f>
        <v>114035.79</v>
      </c>
      <c r="M15" s="23">
        <v>11671.96</v>
      </c>
      <c r="N15" s="22">
        <v>42485.9344</v>
      </c>
      <c r="O15" s="5"/>
      <c r="P15" s="5"/>
      <c r="Q15" s="5"/>
      <c r="R15" s="5"/>
      <c r="S15" s="5"/>
      <c r="T15" s="5"/>
      <c r="U15" s="26">
        <f>D15+H15+J15+L15+N15</f>
        <v>1197494.8176</v>
      </c>
    </row>
    <row r="16" ht="27" spans="1:21">
      <c r="A16" s="27" t="s">
        <v>28</v>
      </c>
      <c r="B16" s="17" t="s">
        <v>16</v>
      </c>
      <c r="C16" s="5"/>
      <c r="D16" s="5"/>
      <c r="E16" s="23">
        <v>1366.73</v>
      </c>
      <c r="F16" s="5">
        <v>164007.6</v>
      </c>
      <c r="G16" s="5"/>
      <c r="H16" s="5"/>
      <c r="I16" s="5"/>
      <c r="J16" s="5"/>
      <c r="K16" s="17">
        <v>1900</v>
      </c>
      <c r="L16" s="5">
        <v>68400</v>
      </c>
      <c r="M16" s="5">
        <v>1900</v>
      </c>
      <c r="N16" s="5">
        <v>9500</v>
      </c>
      <c r="O16" s="17">
        <v>3184</v>
      </c>
      <c r="P16" s="28">
        <v>152832</v>
      </c>
      <c r="Q16" s="5">
        <v>1900</v>
      </c>
      <c r="R16" s="5">
        <v>85500</v>
      </c>
      <c r="S16" s="5"/>
      <c r="T16" s="5"/>
      <c r="U16" s="26">
        <f t="shared" si="0"/>
        <v>480239.6</v>
      </c>
    </row>
    <row r="17" ht="27" spans="1:23">
      <c r="A17" s="27" t="s">
        <v>29</v>
      </c>
      <c r="B17" s="17" t="s">
        <v>30</v>
      </c>
      <c r="D17" s="5"/>
      <c r="E17" s="5"/>
      <c r="F17" s="5"/>
      <c r="G17" s="17">
        <v>86</v>
      </c>
      <c r="H17" s="17">
        <v>5160</v>
      </c>
      <c r="I17" s="17"/>
      <c r="J17" s="17"/>
      <c r="K17" s="17"/>
      <c r="L17" s="17"/>
      <c r="M17" s="17">
        <v>86</v>
      </c>
      <c r="N17" s="17">
        <v>430</v>
      </c>
      <c r="O17" s="5"/>
      <c r="P17" s="5"/>
      <c r="Q17" s="5"/>
      <c r="R17" s="5"/>
      <c r="S17" s="5"/>
      <c r="T17" s="5"/>
      <c r="U17" s="26">
        <f t="shared" si="0"/>
        <v>5590</v>
      </c>
    </row>
    <row r="18" ht="27" spans="1:23">
      <c r="A18" s="27" t="s">
        <v>31</v>
      </c>
      <c r="B18" s="17" t="s">
        <v>32</v>
      </c>
      <c r="C18" s="5"/>
      <c r="D18" s="5"/>
      <c r="E18" s="5"/>
      <c r="F18" s="5"/>
      <c r="G18" s="17">
        <v>2101</v>
      </c>
      <c r="H18" s="17">
        <v>121227.7</v>
      </c>
      <c r="I18" s="17">
        <v>1490.5</v>
      </c>
      <c r="J18" s="17">
        <v>257856.5</v>
      </c>
      <c r="K18" s="17"/>
      <c r="L18" s="17"/>
      <c r="M18" s="17">
        <v>2364</v>
      </c>
      <c r="N18" s="17">
        <v>11820</v>
      </c>
      <c r="O18" s="5"/>
      <c r="P18" s="5"/>
      <c r="Q18" s="5"/>
      <c r="R18" s="5"/>
      <c r="S18" s="5">
        <v>244</v>
      </c>
      <c r="T18" s="5">
        <v>24400</v>
      </c>
      <c r="U18" s="26">
        <f t="shared" si="0"/>
        <v>415304.2</v>
      </c>
      <c r="V18">
        <v>30000</v>
      </c>
      <c r="W18">
        <f>U18-V18</f>
        <v>385304.2</v>
      </c>
    </row>
    <row r="19" spans="1:23">
      <c r="A19" s="5" t="s">
        <v>12</v>
      </c>
      <c r="B19" s="5"/>
      <c r="C19" s="22">
        <f>C5+C11+C15</f>
        <v>2071.6</v>
      </c>
      <c r="D19" s="22">
        <f>D5+D11+D15</f>
        <v>200311.16</v>
      </c>
      <c r="E19" s="22">
        <f>E16+E11+E5</f>
        <v>2899.03</v>
      </c>
      <c r="F19" s="22">
        <f>F16+F11+F5</f>
        <v>398580.24</v>
      </c>
      <c r="G19" s="22">
        <f>G18+G17+G15+G11+G5</f>
        <v>20174.4</v>
      </c>
      <c r="H19" s="22">
        <f>H18+H17+H15+H11+H5</f>
        <v>1056929.86</v>
      </c>
      <c r="I19" s="22">
        <f>I18+I15+I11+I5</f>
        <v>17502.82</v>
      </c>
      <c r="J19" s="22">
        <f>J18+J15+J11+J5</f>
        <v>2654644.4042</v>
      </c>
      <c r="K19" s="22">
        <f>K16+K15+K11+K5</f>
        <v>17310.25</v>
      </c>
      <c r="L19" s="22">
        <f>L16+L15+L11+L5</f>
        <v>548014.65</v>
      </c>
      <c r="M19" s="22">
        <f>M18+M17+M16+M15+M11+M5</f>
        <v>42893.47</v>
      </c>
      <c r="N19" s="22">
        <f>N18+N17+N16+N15+N11+N5</f>
        <v>186965.0644</v>
      </c>
      <c r="O19" s="22">
        <f t="shared" ref="O19:T19" si="1">SUM(O16:O18)</f>
        <v>3184</v>
      </c>
      <c r="P19" s="22">
        <f t="shared" si="1"/>
        <v>152832</v>
      </c>
      <c r="Q19" s="22">
        <f t="shared" si="1"/>
        <v>1900</v>
      </c>
      <c r="R19" s="22">
        <f t="shared" si="1"/>
        <v>85500</v>
      </c>
      <c r="S19" s="22">
        <f t="shared" si="1"/>
        <v>244</v>
      </c>
      <c r="T19" s="22">
        <f t="shared" si="1"/>
        <v>24400</v>
      </c>
      <c r="U19" s="22">
        <f>U5+U11+U15+U16+U17+U18</f>
        <v>5308177.3786</v>
      </c>
    </row>
    <row r="21" spans="1:23">
      <c r="L21">
        <f>L16+L15+L11+L5</f>
        <v>548014.65</v>
      </c>
      <c r="U21">
        <f>U18+U17+U16+U15+U11+U5</f>
        <v>5308177.3786</v>
      </c>
    </row>
  </sheetData>
  <mergeCells count="15">
    <mergeCell ref="A1:O1"/>
    <mergeCell ref="C2:D2"/>
    <mergeCell ref="E2:F2"/>
    <mergeCell ref="G2:H2"/>
    <mergeCell ref="I2:J2"/>
    <mergeCell ref="K2:L2"/>
    <mergeCell ref="O2:P2"/>
    <mergeCell ref="Q2:R2"/>
    <mergeCell ref="S2:T2"/>
    <mergeCell ref="A2:A3"/>
    <mergeCell ref="A4:A5"/>
    <mergeCell ref="A6:A11"/>
    <mergeCell ref="A12:A15"/>
    <mergeCell ref="B2:B3"/>
    <mergeCell ref="U2:U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10" sqref="B10"/>
    </sheetView>
  </sheetViews>
  <sheetFormatPr defaultColWidth="9" defaultRowHeight="13.5" outlineLevelCol="6"/>
  <cols>
    <col min="1" max="1" width="35.5" customWidth="1"/>
    <col min="2" max="2" width="18" customWidth="1"/>
    <col min="3" max="3" width="22.375" customWidth="1"/>
    <col min="4" max="4" width="15.375" customWidth="1"/>
  </cols>
  <sheetData>
    <row r="1" ht="25.5" spans="1:7">
      <c r="A1" s="1" t="s">
        <v>33</v>
      </c>
      <c r="B1" s="1"/>
      <c r="C1" s="1"/>
      <c r="D1" s="1"/>
      <c r="E1" s="1"/>
    </row>
    <row r="2" spans="1:7">
      <c r="A2" s="2"/>
      <c r="E2" t="s">
        <v>34</v>
      </c>
    </row>
    <row r="3" ht="18.75" spans="1:7">
      <c r="A3" s="3" t="s">
        <v>1</v>
      </c>
      <c r="B3" s="4" t="s">
        <v>35</v>
      </c>
      <c r="C3" s="4" t="s">
        <v>36</v>
      </c>
      <c r="D3" s="4" t="s">
        <v>37</v>
      </c>
      <c r="E3" s="5" t="s">
        <v>38</v>
      </c>
    </row>
    <row r="4" ht="37.5" spans="1:7">
      <c r="A4" s="6" t="s">
        <v>15</v>
      </c>
      <c r="B4" s="7">
        <v>1870566.3</v>
      </c>
      <c r="C4" s="8">
        <v>651060</v>
      </c>
      <c r="D4" s="7">
        <f>B4-C4</f>
        <v>1219506.3</v>
      </c>
      <c r="E4" s="5"/>
      <c r="G4">
        <v>1870594.552</v>
      </c>
    </row>
    <row r="5" ht="56.25" spans="1:7">
      <c r="A5" s="9" t="s">
        <v>18</v>
      </c>
      <c r="B5" s="7">
        <v>1338982.469</v>
      </c>
      <c r="C5" s="8">
        <v>465000</v>
      </c>
      <c r="D5" s="7">
        <f>B5-C5</f>
        <v>873982.469</v>
      </c>
      <c r="E5" s="6" t="s">
        <v>39</v>
      </c>
    </row>
    <row r="6" ht="18.75" spans="1:7">
      <c r="A6" s="9" t="s">
        <v>24</v>
      </c>
      <c r="B6" s="7">
        <v>1197494.8176</v>
      </c>
      <c r="C6" s="8">
        <v>414535</v>
      </c>
      <c r="D6" s="7">
        <f>B6-C6</f>
        <v>782959.8176</v>
      </c>
      <c r="E6" s="5"/>
    </row>
    <row r="7" ht="18.75" spans="1:7">
      <c r="A7" s="9" t="s">
        <v>28</v>
      </c>
      <c r="B7" s="10">
        <v>480239.6</v>
      </c>
      <c r="C7" s="8">
        <v>166305</v>
      </c>
      <c r="D7" s="7">
        <f>B7-C7</f>
        <v>313934.6</v>
      </c>
      <c r="E7" s="5"/>
    </row>
    <row r="8" ht="18.75" spans="1:7">
      <c r="A8" s="11" t="s">
        <v>12</v>
      </c>
      <c r="B8" s="7">
        <f>SUM(B4:B7)</f>
        <v>4887283.1866</v>
      </c>
      <c r="C8" s="11">
        <f>SUM(C4:C7)</f>
        <v>1696900</v>
      </c>
      <c r="D8" s="7">
        <f>B8-C8</f>
        <v>3190383.1866</v>
      </c>
      <c r="E8" s="5"/>
    </row>
    <row r="9" spans="1:7">
      <c r="B9">
        <v>680000</v>
      </c>
    </row>
    <row r="10" spans="1:7">
      <c r="A10">
        <v>4215334.2</v>
      </c>
      <c r="B10">
        <f>B8-B9</f>
        <v>4207283.1866</v>
      </c>
      <c r="C10">
        <f>A10-B10</f>
        <v>8051.01340000052</v>
      </c>
    </row>
    <row r="12" ht="161" customHeight="1" spans="1:7">
      <c r="A12" s="12" t="s">
        <v>40</v>
      </c>
      <c r="B12" s="12"/>
      <c r="C12" s="12"/>
      <c r="D12" s="12"/>
      <c r="E12" s="12"/>
      <c r="F12" s="12"/>
    </row>
  </sheetData>
  <mergeCells count="2">
    <mergeCell ref="A1:E1"/>
    <mergeCell ref="A12:F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天马神弓s</cp:lastModifiedBy>
  <dcterms:created xsi:type="dcterms:W3CDTF">2026-01-28T01:43:00Z</dcterms:created>
  <dcterms:modified xsi:type="dcterms:W3CDTF">2026-03-20T03:02:37Z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70EB43BA49A74AD08A748A476D38661C_13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